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580" windowHeight="11895" activeTab="0"/>
  </bookViews>
  <sheets>
    <sheet name="Säureberechnung" sheetId="1" r:id="rId1"/>
    <sheet name="Mengenumrechnungen" sheetId="2" r:id="rId2"/>
  </sheets>
  <definedNames/>
  <calcPr fullCalcOnLoad="1"/>
</workbook>
</file>

<file path=xl/sharedStrings.xml><?xml version="1.0" encoding="utf-8"?>
<sst xmlns="http://schemas.openxmlformats.org/spreadsheetml/2006/main" count="65" uniqueCount="44">
  <si>
    <t>Säure und Nachzuckern</t>
  </si>
  <si>
    <t>WICHTIG!                                                      Bitte die ermittelten Werte in die grünen Felder im nebenstehenden rechten Bereich eintragen. Eingegebene Zahlen mit "ENTER" bestätigen. Bei Maischeansatz die Werte nach dem Abpressen ermitteln</t>
  </si>
  <si>
    <t>bestehender Ansatz:</t>
  </si>
  <si>
    <t>Liter</t>
  </si>
  <si>
    <t>gemessener Säuregehalt:</t>
  </si>
  <si>
    <t>g/l</t>
  </si>
  <si>
    <t>gewünschter Säuregehalt:</t>
  </si>
  <si>
    <t>%vol</t>
  </si>
  <si>
    <t>Alkoholtoleranz der Hefe:</t>
  </si>
  <si>
    <t>ANSATZ ENTHÄLT ZU WENIG SÄURE</t>
  </si>
  <si>
    <t>oder Milch-Zitronensäuregemisch 50/50</t>
  </si>
  <si>
    <t>benötigte Milchsäure 80%:</t>
  </si>
  <si>
    <t>ml</t>
  </si>
  <si>
    <t>nur eine Variante nehmen!</t>
  </si>
  <si>
    <t>und</t>
  </si>
  <si>
    <t>benötigte Zitronensäure:</t>
  </si>
  <si>
    <t>g</t>
  </si>
  <si>
    <t xml:space="preserve">ANSATZ ENTHÄLT ZU VIEL SÄURE </t>
  </si>
  <si>
    <t>Ansatz wird verdünnt bis der Säuregehalt angepasst ist.</t>
  </si>
  <si>
    <t>benötigtes Wasser:        (zum Ansatz dazugeben)</t>
  </si>
  <si>
    <t>Gesamtvolumen des verdünnten Ansatzes:</t>
  </si>
  <si>
    <t xml:space="preserve">Nachzuckern während der Gärung </t>
  </si>
  <si>
    <t>Ist der Alkoholgehalt mehr als 2%vol von der Alkoholtoleranz der Hefe entfernt wird die Zuckermenge für 1%vol angezeigt.                                            Bei weniger als 2%vol bis zur Toleranzgrenze, für 0,5%vol</t>
  </si>
  <si>
    <t>entweder</t>
  </si>
  <si>
    <t>Zucker:</t>
  </si>
  <si>
    <t>oder</t>
  </si>
  <si>
    <t>Honig:</t>
  </si>
  <si>
    <t>vorgegebene Ansatzmenge</t>
  </si>
  <si>
    <t>gewünschte Ansatzmenge</t>
  </si>
  <si>
    <t>vorgegebene Zutatenmenge:</t>
  </si>
  <si>
    <t>Zutatenmenge für gewünschte Ansatzgröße</t>
  </si>
  <si>
    <t>l/ml/kg/g</t>
  </si>
  <si>
    <t>Einfache Ansatz-Umrechnung</t>
  </si>
  <si>
    <t>Berechnung wenn Zutatenmengen abweichen</t>
  </si>
  <si>
    <t>vorgegebene Basismenge:</t>
  </si>
  <si>
    <t>vorhandene Basismenge:</t>
  </si>
  <si>
    <t>Größe des erhaltenen Ansatzes:</t>
  </si>
  <si>
    <t>Zutat laut Rezept:</t>
  </si>
  <si>
    <t>benötigte Zutatenmenge:</t>
  </si>
  <si>
    <r>
      <t xml:space="preserve">Beispiel: Laut Rezept werden für einen 20Liter Ansatz 10kg Schlehen benötigt, wir haben aber nur 7kg zur Verfügung. Es wird bei </t>
    </r>
    <r>
      <rPr>
        <i/>
        <sz val="10"/>
        <color indexed="18"/>
        <rFont val="Arial"/>
        <family val="2"/>
      </rPr>
      <t xml:space="preserve">vorgegenene Ansatzmenge </t>
    </r>
    <r>
      <rPr>
        <sz val="10"/>
        <color indexed="8"/>
        <rFont val="Arial"/>
        <family val="2"/>
      </rPr>
      <t xml:space="preserve">20, </t>
    </r>
    <r>
      <rPr>
        <i/>
        <sz val="10"/>
        <color indexed="18"/>
        <rFont val="Arial"/>
        <family val="2"/>
      </rPr>
      <t xml:space="preserve">vorgegebene Basismenge </t>
    </r>
    <r>
      <rPr>
        <sz val="10"/>
        <color indexed="8"/>
        <rFont val="Arial"/>
        <family val="2"/>
      </rPr>
      <t>10</t>
    </r>
    <r>
      <rPr>
        <i/>
        <sz val="10"/>
        <color indexed="18"/>
        <rFont val="Arial"/>
        <family val="2"/>
      </rPr>
      <t xml:space="preserve"> </t>
    </r>
    <r>
      <rPr>
        <sz val="10"/>
        <color indexed="8"/>
        <rFont val="Arial"/>
        <family val="2"/>
      </rPr>
      <t>und bei</t>
    </r>
    <r>
      <rPr>
        <i/>
        <sz val="10"/>
        <color indexed="18"/>
        <rFont val="Arial"/>
        <family val="2"/>
      </rPr>
      <t xml:space="preserve"> vorhandene Basismenge </t>
    </r>
    <r>
      <rPr>
        <sz val="10"/>
        <color indexed="8"/>
        <rFont val="Arial"/>
        <family val="2"/>
      </rPr>
      <t>7 eingegeben</t>
    </r>
    <r>
      <rPr>
        <i/>
        <sz val="10"/>
        <color indexed="18"/>
        <rFont val="Arial"/>
        <family val="2"/>
      </rPr>
      <t xml:space="preserve">. </t>
    </r>
    <r>
      <rPr>
        <sz val="10"/>
        <color indexed="8"/>
        <rFont val="Arial"/>
        <family val="2"/>
      </rPr>
      <t xml:space="preserve">Bei </t>
    </r>
    <r>
      <rPr>
        <i/>
        <sz val="10"/>
        <color indexed="18"/>
        <rFont val="Arial"/>
        <family val="2"/>
      </rPr>
      <t>Zutat laut Rezept</t>
    </r>
    <r>
      <rPr>
        <sz val="10"/>
        <color indexed="8"/>
        <rFont val="Arial"/>
        <family val="2"/>
      </rPr>
      <t xml:space="preserve"> wird die im Rezept angegebene Menge eingegeben die wir umrechnen wollen. Bei </t>
    </r>
    <r>
      <rPr>
        <i/>
        <sz val="10"/>
        <color indexed="18"/>
        <rFont val="Arial"/>
        <family val="2"/>
      </rPr>
      <t>benötigte Zutatenmenge</t>
    </r>
    <r>
      <rPr>
        <sz val="10"/>
        <color indexed="8"/>
        <rFont val="Arial"/>
        <family val="2"/>
      </rPr>
      <t xml:space="preserve"> erschein das umgerechnete Ergebnis. Bei </t>
    </r>
    <r>
      <rPr>
        <i/>
        <sz val="10"/>
        <color indexed="18"/>
        <rFont val="Arial"/>
        <family val="2"/>
      </rPr>
      <t>Größe des erhaltenen Ansatz</t>
    </r>
    <r>
      <rPr>
        <sz val="10"/>
        <color indexed="8"/>
        <rFont val="Arial"/>
        <family val="2"/>
      </rPr>
      <t xml:space="preserve"> erschein die Größe des Ansatzes die wir mit unserer vorgegebenen Zutat erreichen.</t>
    </r>
  </si>
  <si>
    <t>entweder Milchsäurebasiert (bis max 3,5ml/l)</t>
  </si>
  <si>
    <t>Alkoholgehalt (in Gärphase):</t>
  </si>
  <si>
    <t>Hilfsfelder</t>
  </si>
  <si>
    <r>
      <t xml:space="preserve">Beispiel: Rezept für 20 Liter Ansatz, gewünscht wird aber 15 Liter. Bei </t>
    </r>
    <r>
      <rPr>
        <i/>
        <sz val="10"/>
        <color indexed="18"/>
        <rFont val="Arial"/>
        <family val="2"/>
      </rPr>
      <t>vorgegebene Ansatzmenge</t>
    </r>
    <r>
      <rPr>
        <sz val="10"/>
        <rFont val="Arial"/>
        <family val="0"/>
      </rPr>
      <t xml:space="preserve"> wird 20, und bei </t>
    </r>
    <r>
      <rPr>
        <i/>
        <sz val="10"/>
        <color indexed="18"/>
        <rFont val="Arial"/>
        <family val="2"/>
      </rPr>
      <t>gewünschte Ansatzmenge</t>
    </r>
    <r>
      <rPr>
        <sz val="10"/>
        <rFont val="Arial"/>
        <family val="0"/>
      </rPr>
      <t xml:space="preserve"> 15 eingegeben. Bei </t>
    </r>
    <r>
      <rPr>
        <i/>
        <sz val="10"/>
        <color indexed="18"/>
        <rFont val="Arial"/>
        <family val="2"/>
      </rPr>
      <t>vorgegebene Zutatenmenge</t>
    </r>
    <r>
      <rPr>
        <sz val="10"/>
        <rFont val="Arial"/>
        <family val="0"/>
      </rPr>
      <t xml:space="preserve"> wird die Menge laut Rezept eingegeben und bei </t>
    </r>
    <r>
      <rPr>
        <i/>
        <sz val="10"/>
        <color indexed="18"/>
        <rFont val="Arial"/>
        <family val="2"/>
      </rPr>
      <t>Zutatenmenge für gewünschte Ansatzgröße</t>
    </r>
    <r>
      <rPr>
        <sz val="10"/>
        <rFont val="Arial"/>
        <family val="0"/>
      </rPr>
      <t xml:space="preserve"> erscheint die Menge die für unseren gewünschten Ansatz benötigt wird.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</si>
</sst>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8">
    <font>
      <sz val="10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sz val="10"/>
      <name val="Arial"/>
      <family val="2"/>
    </font>
    <font>
      <b/>
      <sz val="18"/>
      <name val="Times New Roman"/>
      <family val="1"/>
    </font>
    <font>
      <sz val="10"/>
      <color indexed="8"/>
      <name val="Arial"/>
      <family val="0"/>
    </font>
    <font>
      <b/>
      <sz val="16"/>
      <name val="Arial"/>
      <family val="2"/>
    </font>
    <font>
      <i/>
      <sz val="10"/>
      <color indexed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0" fillId="2" borderId="1" xfId="0" applyNumberFormat="1" applyFill="1" applyBorder="1" applyAlignment="1">
      <alignment/>
    </xf>
    <xf numFmtId="168" fontId="0" fillId="2" borderId="2" xfId="0" applyNumberFormat="1" applyFill="1" applyBorder="1" applyAlignment="1">
      <alignment/>
    </xf>
    <xf numFmtId="168" fontId="0" fillId="2" borderId="3" xfId="0" applyNumberFormat="1" applyFill="1" applyBorder="1" applyAlignment="1">
      <alignment/>
    </xf>
    <xf numFmtId="168" fontId="0" fillId="2" borderId="4" xfId="0" applyNumberFormat="1" applyFill="1" applyBorder="1" applyAlignment="1">
      <alignment/>
    </xf>
    <xf numFmtId="168" fontId="0" fillId="2" borderId="0" xfId="0" applyNumberFormat="1" applyFill="1" applyBorder="1" applyAlignment="1">
      <alignment horizontal="right"/>
    </xf>
    <xf numFmtId="168" fontId="0" fillId="3" borderId="5" xfId="0" applyNumberFormat="1" applyFill="1" applyBorder="1" applyAlignment="1">
      <alignment horizontal="right"/>
    </xf>
    <xf numFmtId="168" fontId="0" fillId="2" borderId="0" xfId="0" applyNumberFormat="1" applyFill="1" applyBorder="1" applyAlignment="1">
      <alignment/>
    </xf>
    <xf numFmtId="168" fontId="0" fillId="2" borderId="6" xfId="0" applyNumberFormat="1" applyFill="1" applyBorder="1" applyAlignment="1">
      <alignment/>
    </xf>
    <xf numFmtId="168" fontId="0" fillId="2" borderId="0" xfId="0" applyNumberFormat="1" applyFont="1" applyFill="1" applyBorder="1" applyAlignment="1">
      <alignment horizontal="right"/>
    </xf>
    <xf numFmtId="168" fontId="0" fillId="0" borderId="7" xfId="0" applyNumberFormat="1" applyBorder="1" applyAlignment="1">
      <alignment/>
    </xf>
    <xf numFmtId="168" fontId="0" fillId="2" borderId="8" xfId="0" applyNumberFormat="1" applyFill="1" applyBorder="1" applyAlignment="1">
      <alignment/>
    </xf>
    <xf numFmtId="168" fontId="0" fillId="2" borderId="9" xfId="0" applyNumberFormat="1" applyFill="1" applyBorder="1" applyAlignment="1">
      <alignment/>
    </xf>
    <xf numFmtId="168" fontId="0" fillId="2" borderId="10" xfId="0" applyNumberFormat="1" applyFill="1" applyBorder="1" applyAlignment="1">
      <alignment/>
    </xf>
    <xf numFmtId="168" fontId="0" fillId="2" borderId="0" xfId="0" applyNumberFormat="1" applyFill="1" applyAlignment="1">
      <alignment/>
    </xf>
    <xf numFmtId="168" fontId="3" fillId="2" borderId="0" xfId="0" applyNumberFormat="1" applyFont="1" applyFill="1" applyAlignment="1">
      <alignment/>
    </xf>
    <xf numFmtId="168" fontId="0" fillId="4" borderId="5" xfId="0" applyNumberFormat="1" applyFill="1" applyBorder="1" applyAlignment="1">
      <alignment/>
    </xf>
    <xf numFmtId="168" fontId="5" fillId="2" borderId="0" xfId="0" applyNumberFormat="1" applyFont="1" applyFill="1" applyBorder="1" applyAlignment="1">
      <alignment/>
    </xf>
    <xf numFmtId="168" fontId="3" fillId="2" borderId="0" xfId="0" applyNumberFormat="1" applyFont="1" applyFill="1" applyBorder="1" applyAlignment="1">
      <alignment horizontal="right" vertical="center"/>
    </xf>
    <xf numFmtId="168" fontId="0" fillId="0" borderId="0" xfId="0" applyNumberFormat="1" applyBorder="1" applyAlignment="1">
      <alignment/>
    </xf>
    <xf numFmtId="168" fontId="0" fillId="5" borderId="4" xfId="0" applyNumberFormat="1" applyFill="1" applyBorder="1" applyAlignment="1">
      <alignment/>
    </xf>
    <xf numFmtId="168" fontId="0" fillId="5" borderId="0" xfId="0" applyNumberFormat="1" applyFill="1" applyBorder="1" applyAlignment="1">
      <alignment/>
    </xf>
    <xf numFmtId="168" fontId="0" fillId="5" borderId="0" xfId="0" applyNumberFormat="1" applyFill="1" applyAlignment="1">
      <alignment/>
    </xf>
    <xf numFmtId="168" fontId="0" fillId="5" borderId="1" xfId="0" applyNumberFormat="1" applyFill="1" applyBorder="1" applyAlignment="1">
      <alignment/>
    </xf>
    <xf numFmtId="168" fontId="0" fillId="5" borderId="2" xfId="0" applyNumberFormat="1" applyFill="1" applyBorder="1" applyAlignment="1">
      <alignment/>
    </xf>
    <xf numFmtId="168" fontId="0" fillId="5" borderId="3" xfId="0" applyNumberFormat="1" applyFill="1" applyBorder="1" applyAlignment="1">
      <alignment/>
    </xf>
    <xf numFmtId="168" fontId="0" fillId="5" borderId="0" xfId="0" applyNumberFormat="1" applyFill="1" applyBorder="1" applyAlignment="1">
      <alignment horizontal="right" wrapText="1"/>
    </xf>
    <xf numFmtId="168" fontId="0" fillId="4" borderId="5" xfId="0" applyNumberFormat="1" applyFill="1" applyBorder="1" applyAlignment="1">
      <alignment horizontal="right" vertical="center"/>
    </xf>
    <xf numFmtId="168" fontId="0" fillId="5" borderId="0" xfId="0" applyNumberFormat="1" applyFill="1" applyBorder="1" applyAlignment="1">
      <alignment horizontal="center" vertical="center"/>
    </xf>
    <xf numFmtId="168" fontId="0" fillId="5" borderId="6" xfId="0" applyNumberFormat="1" applyFill="1" applyBorder="1" applyAlignment="1">
      <alignment/>
    </xf>
    <xf numFmtId="168" fontId="0" fillId="5" borderId="0" xfId="0" applyNumberFormat="1" applyFill="1" applyBorder="1" applyAlignment="1">
      <alignment horizontal="right"/>
    </xf>
    <xf numFmtId="168" fontId="0" fillId="5" borderId="0" xfId="0" applyNumberFormat="1" applyFill="1" applyBorder="1" applyAlignment="1">
      <alignment horizontal="right" vertical="center"/>
    </xf>
    <xf numFmtId="168" fontId="0" fillId="5" borderId="8" xfId="0" applyNumberFormat="1" applyFill="1" applyBorder="1" applyAlignment="1">
      <alignment/>
    </xf>
    <xf numFmtId="168" fontId="0" fillId="5" borderId="9" xfId="0" applyNumberFormat="1" applyFill="1" applyBorder="1" applyAlignment="1">
      <alignment/>
    </xf>
    <xf numFmtId="168" fontId="0" fillId="5" borderId="10" xfId="0" applyNumberFormat="1" applyFill="1" applyBorder="1" applyAlignment="1">
      <alignment/>
    </xf>
    <xf numFmtId="168" fontId="0" fillId="6" borderId="4" xfId="0" applyNumberFormat="1" applyFill="1" applyBorder="1" applyAlignment="1">
      <alignment/>
    </xf>
    <xf numFmtId="168" fontId="0" fillId="6" borderId="0" xfId="0" applyNumberFormat="1" applyFill="1" applyBorder="1" applyAlignment="1">
      <alignment/>
    </xf>
    <xf numFmtId="168" fontId="0" fillId="6" borderId="1" xfId="0" applyNumberFormat="1" applyFill="1" applyBorder="1" applyAlignment="1">
      <alignment/>
    </xf>
    <xf numFmtId="168" fontId="0" fillId="6" borderId="2" xfId="0" applyNumberFormat="1" applyFill="1" applyBorder="1" applyAlignment="1">
      <alignment/>
    </xf>
    <xf numFmtId="168" fontId="0" fillId="6" borderId="3" xfId="0" applyNumberFormat="1" applyFill="1" applyBorder="1" applyAlignment="1">
      <alignment/>
    </xf>
    <xf numFmtId="168" fontId="3" fillId="6" borderId="0" xfId="0" applyNumberFormat="1" applyFont="1" applyFill="1" applyBorder="1" applyAlignment="1">
      <alignment horizontal="right"/>
    </xf>
    <xf numFmtId="168" fontId="0" fillId="6" borderId="6" xfId="0" applyNumberFormat="1" applyFill="1" applyBorder="1" applyAlignment="1">
      <alignment/>
    </xf>
    <xf numFmtId="168" fontId="0" fillId="6" borderId="0" xfId="0" applyNumberFormat="1" applyFont="1" applyFill="1" applyBorder="1" applyAlignment="1">
      <alignment horizontal="right"/>
    </xf>
    <xf numFmtId="168" fontId="0" fillId="6" borderId="0" xfId="0" applyNumberFormat="1" applyFill="1" applyBorder="1" applyAlignment="1">
      <alignment horizontal="right"/>
    </xf>
    <xf numFmtId="168" fontId="0" fillId="6" borderId="8" xfId="0" applyNumberFormat="1" applyFill="1" applyBorder="1" applyAlignment="1">
      <alignment/>
    </xf>
    <xf numFmtId="168" fontId="0" fillId="6" borderId="9" xfId="0" applyNumberFormat="1" applyFill="1" applyBorder="1" applyAlignment="1">
      <alignment/>
    </xf>
    <xf numFmtId="168" fontId="0" fillId="6" borderId="1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ill="1" applyBorder="1" applyAlignment="1">
      <alignment horizontal="right" wrapText="1"/>
    </xf>
    <xf numFmtId="168" fontId="0" fillId="0" borderId="0" xfId="0" applyNumberFormat="1" applyFill="1" applyBorder="1" applyAlignment="1">
      <alignment horizontal="right" vertical="center"/>
    </xf>
    <xf numFmtId="168" fontId="0" fillId="0" borderId="0" xfId="0" applyNumberForma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ill="1" applyBorder="1" applyAlignment="1">
      <alignment wrapText="1"/>
    </xf>
    <xf numFmtId="168" fontId="3" fillId="3" borderId="5" xfId="0" applyNumberFormat="1" applyFont="1" applyFill="1" applyBorder="1" applyAlignment="1">
      <alignment vertical="center" wrapText="1"/>
    </xf>
    <xf numFmtId="168" fontId="0" fillId="3" borderId="5" xfId="0" applyNumberFormat="1" applyFill="1" applyBorder="1" applyAlignment="1">
      <alignment/>
    </xf>
    <xf numFmtId="168" fontId="0" fillId="2" borderId="1" xfId="0" applyNumberFormat="1" applyFill="1" applyBorder="1" applyAlignment="1">
      <alignment horizontal="right"/>
    </xf>
    <xf numFmtId="168" fontId="3" fillId="2" borderId="2" xfId="0" applyNumberFormat="1" applyFont="1" applyFill="1" applyBorder="1" applyAlignment="1">
      <alignment/>
    </xf>
    <xf numFmtId="168" fontId="0" fillId="2" borderId="4" xfId="0" applyNumberFormat="1" applyFill="1" applyBorder="1" applyAlignment="1">
      <alignment horizontal="right"/>
    </xf>
    <xf numFmtId="168" fontId="3" fillId="2" borderId="6" xfId="0" applyNumberFormat="1" applyFont="1" applyFill="1" applyBorder="1" applyAlignment="1">
      <alignment vertical="center" wrapText="1"/>
    </xf>
    <xf numFmtId="168" fontId="3" fillId="2" borderId="0" xfId="0" applyNumberFormat="1" applyFont="1" applyFill="1" applyBorder="1" applyAlignment="1">
      <alignment vertical="center" wrapText="1"/>
    </xf>
    <xf numFmtId="168" fontId="0" fillId="2" borderId="11" xfId="0" applyNumberFormat="1" applyFill="1" applyBorder="1" applyAlignment="1">
      <alignment horizontal="right"/>
    </xf>
    <xf numFmtId="168" fontId="3" fillId="2" borderId="12" xfId="0" applyNumberFormat="1" applyFont="1" applyFill="1" applyBorder="1" applyAlignment="1">
      <alignment vertical="center" wrapText="1"/>
    </xf>
    <xf numFmtId="168" fontId="3" fillId="2" borderId="13" xfId="0" applyNumberFormat="1" applyFont="1" applyFill="1" applyBorder="1" applyAlignment="1">
      <alignment vertical="center" wrapText="1"/>
    </xf>
    <xf numFmtId="168" fontId="0" fillId="2" borderId="8" xfId="0" applyNumberFormat="1" applyFill="1" applyBorder="1" applyAlignment="1">
      <alignment horizontal="right"/>
    </xf>
    <xf numFmtId="168" fontId="3" fillId="2" borderId="10" xfId="0" applyNumberFormat="1" applyFont="1" applyFill="1" applyBorder="1" applyAlignment="1">
      <alignment/>
    </xf>
    <xf numFmtId="168" fontId="0" fillId="2" borderId="12" xfId="0" applyNumberFormat="1" applyFill="1" applyBorder="1" applyAlignment="1">
      <alignment/>
    </xf>
    <xf numFmtId="168" fontId="0" fillId="2" borderId="13" xfId="0" applyNumberFormat="1" applyFill="1" applyBorder="1" applyAlignment="1">
      <alignment/>
    </xf>
    <xf numFmtId="168" fontId="0" fillId="2" borderId="4" xfId="0" applyNumberFormat="1" applyFont="1" applyFill="1" applyBorder="1" applyAlignment="1">
      <alignment horizontal="right"/>
    </xf>
    <xf numFmtId="168" fontId="3" fillId="2" borderId="10" xfId="0" applyNumberFormat="1" applyFont="1" applyFill="1" applyBorder="1" applyAlignment="1">
      <alignment vertical="center" wrapText="1"/>
    </xf>
    <xf numFmtId="168" fontId="0" fillId="3" borderId="5" xfId="0" applyNumberFormat="1" applyFont="1" applyFill="1" applyBorder="1" applyAlignment="1">
      <alignment vertical="center" wrapText="1"/>
    </xf>
    <xf numFmtId="168" fontId="0" fillId="2" borderId="0" xfId="0" applyNumberFormat="1" applyFont="1" applyFill="1" applyBorder="1" applyAlignment="1">
      <alignment/>
    </xf>
    <xf numFmtId="168" fontId="0" fillId="3" borderId="5" xfId="0" applyNumberFormat="1" applyFont="1" applyFill="1" applyBorder="1" applyAlignment="1">
      <alignment/>
    </xf>
    <xf numFmtId="168" fontId="5" fillId="7" borderId="5" xfId="0" applyNumberFormat="1" applyFont="1" applyFill="1" applyBorder="1" applyAlignment="1">
      <alignment/>
    </xf>
    <xf numFmtId="168" fontId="0" fillId="7" borderId="5" xfId="0" applyNumberFormat="1" applyFill="1" applyBorder="1" applyAlignment="1">
      <alignment/>
    </xf>
    <xf numFmtId="168" fontId="0" fillId="7" borderId="0" xfId="0" applyNumberFormat="1" applyFill="1" applyAlignment="1">
      <alignment/>
    </xf>
    <xf numFmtId="168" fontId="3" fillId="0" borderId="14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3" fillId="0" borderId="16" xfId="0" applyNumberFormat="1" applyFont="1" applyBorder="1" applyAlignment="1">
      <alignment horizontal="center" vertical="center" wrapText="1"/>
    </xf>
    <xf numFmtId="168" fontId="3" fillId="0" borderId="17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 vertical="center" wrapText="1"/>
    </xf>
    <xf numFmtId="168" fontId="3" fillId="0" borderId="18" xfId="0" applyNumberFormat="1" applyFont="1" applyBorder="1" applyAlignment="1">
      <alignment horizontal="center" vertical="center" wrapText="1"/>
    </xf>
    <xf numFmtId="168" fontId="3" fillId="0" borderId="19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20" xfId="0" applyNumberFormat="1" applyFont="1" applyBorder="1" applyAlignment="1">
      <alignment horizontal="center" vertical="center" wrapText="1"/>
    </xf>
    <xf numFmtId="168" fontId="3" fillId="5" borderId="14" xfId="0" applyNumberFormat="1" applyFont="1" applyFill="1" applyBorder="1" applyAlignment="1">
      <alignment horizontal="center" vertical="center" wrapText="1"/>
    </xf>
    <xf numFmtId="168" fontId="3" fillId="5" borderId="16" xfId="0" applyNumberFormat="1" applyFont="1" applyFill="1" applyBorder="1" applyAlignment="1">
      <alignment horizontal="center" vertical="center" wrapText="1"/>
    </xf>
    <xf numFmtId="168" fontId="3" fillId="5" borderId="17" xfId="0" applyNumberFormat="1" applyFont="1" applyFill="1" applyBorder="1" applyAlignment="1">
      <alignment horizontal="center" vertical="center" wrapText="1"/>
    </xf>
    <xf numFmtId="168" fontId="3" fillId="5" borderId="18" xfId="0" applyNumberFormat="1" applyFont="1" applyFill="1" applyBorder="1" applyAlignment="1">
      <alignment horizontal="center" vertical="center" wrapText="1"/>
    </xf>
    <xf numFmtId="168" fontId="3" fillId="5" borderId="19" xfId="0" applyNumberFormat="1" applyFont="1" applyFill="1" applyBorder="1" applyAlignment="1">
      <alignment horizontal="center" vertical="center" wrapText="1"/>
    </xf>
    <xf numFmtId="168" fontId="3" fillId="5" borderId="20" xfId="0" applyNumberFormat="1" applyFont="1" applyFill="1" applyBorder="1" applyAlignment="1">
      <alignment horizontal="center" vertical="center" wrapText="1"/>
    </xf>
    <xf numFmtId="168" fontId="3" fillId="6" borderId="14" xfId="0" applyNumberFormat="1" applyFont="1" applyFill="1" applyBorder="1" applyAlignment="1">
      <alignment horizontal="center" vertical="center" wrapText="1"/>
    </xf>
    <xf numFmtId="168" fontId="3" fillId="6" borderId="15" xfId="0" applyNumberFormat="1" applyFont="1" applyFill="1" applyBorder="1" applyAlignment="1">
      <alignment horizontal="center" vertical="center" wrapText="1"/>
    </xf>
    <xf numFmtId="168" fontId="3" fillId="6" borderId="16" xfId="0" applyNumberFormat="1" applyFont="1" applyFill="1" applyBorder="1" applyAlignment="1">
      <alignment horizontal="center" vertical="center" wrapText="1"/>
    </xf>
    <xf numFmtId="168" fontId="3" fillId="6" borderId="17" xfId="0" applyNumberFormat="1" applyFont="1" applyFill="1" applyBorder="1" applyAlignment="1">
      <alignment horizontal="center" vertical="center" wrapText="1"/>
    </xf>
    <xf numFmtId="168" fontId="3" fillId="6" borderId="0" xfId="0" applyNumberFormat="1" applyFont="1" applyFill="1" applyBorder="1" applyAlignment="1">
      <alignment horizontal="center" vertical="center" wrapText="1"/>
    </xf>
    <xf numFmtId="168" fontId="3" fillId="6" borderId="18" xfId="0" applyNumberFormat="1" applyFont="1" applyFill="1" applyBorder="1" applyAlignment="1">
      <alignment horizontal="center" vertical="center" wrapText="1"/>
    </xf>
    <xf numFmtId="168" fontId="3" fillId="6" borderId="19" xfId="0" applyNumberFormat="1" applyFont="1" applyFill="1" applyBorder="1" applyAlignment="1">
      <alignment horizontal="center" vertical="center" wrapText="1"/>
    </xf>
    <xf numFmtId="168" fontId="3" fillId="6" borderId="12" xfId="0" applyNumberFormat="1" applyFont="1" applyFill="1" applyBorder="1" applyAlignment="1">
      <alignment horizontal="center" vertical="center" wrapText="1"/>
    </xf>
    <xf numFmtId="168" fontId="3" fillId="6" borderId="20" xfId="0" applyNumberFormat="1" applyFont="1" applyFill="1" applyBorder="1" applyAlignment="1">
      <alignment horizontal="center" vertical="center" wrapText="1"/>
    </xf>
    <xf numFmtId="168" fontId="4" fillId="8" borderId="9" xfId="0" applyNumberFormat="1" applyFont="1" applyFill="1" applyBorder="1" applyAlignment="1">
      <alignment horizontal="center" vertical="center"/>
    </xf>
    <xf numFmtId="168" fontId="4" fillId="8" borderId="21" xfId="0" applyNumberFormat="1" applyFont="1" applyFill="1" applyBorder="1" applyAlignment="1">
      <alignment horizontal="center" vertical="center"/>
    </xf>
    <xf numFmtId="168" fontId="6" fillId="2" borderId="0" xfId="0" applyNumberFormat="1" applyFont="1" applyFill="1" applyAlignment="1">
      <alignment horizontal="center"/>
    </xf>
    <xf numFmtId="168" fontId="4" fillId="8" borderId="8" xfId="0" applyNumberFormat="1" applyFont="1" applyFill="1" applyBorder="1" applyAlignment="1">
      <alignment horizontal="center"/>
    </xf>
    <xf numFmtId="168" fontId="4" fillId="8" borderId="9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 wrapText="1"/>
    </xf>
    <xf numFmtId="168" fontId="3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O7" sqref="O7"/>
    </sheetView>
  </sheetViews>
  <sheetFormatPr defaultColWidth="11.421875" defaultRowHeight="12.75"/>
  <cols>
    <col min="1" max="1" width="3.57421875" style="1" customWidth="1"/>
    <col min="2" max="2" width="3.140625" style="1" customWidth="1"/>
    <col min="3" max="3" width="22.00390625" style="1" customWidth="1"/>
    <col min="4" max="4" width="8.00390625" style="1" customWidth="1"/>
    <col min="5" max="5" width="6.8515625" style="1" customWidth="1"/>
    <col min="6" max="6" width="2.8515625" style="1" customWidth="1"/>
    <col min="7" max="7" width="3.421875" style="1" customWidth="1"/>
    <col min="8" max="8" width="3.140625" style="1" customWidth="1"/>
    <col min="9" max="9" width="23.00390625" style="1" customWidth="1"/>
    <col min="10" max="10" width="8.28125" style="1" customWidth="1"/>
    <col min="11" max="11" width="4.421875" style="1" customWidth="1"/>
    <col min="12" max="12" width="3.00390625" style="1" customWidth="1"/>
    <col min="13" max="13" width="3.421875" style="1" customWidth="1"/>
    <col min="14" max="14" width="2.57421875" style="1" customWidth="1"/>
    <col min="15" max="15" width="26.140625" style="1" customWidth="1"/>
    <col min="16" max="16" width="8.00390625" style="1" customWidth="1"/>
    <col min="17" max="17" width="3.00390625" style="1" customWidth="1"/>
    <col min="18" max="18" width="2.7109375" style="1" customWidth="1"/>
    <col min="19" max="16384" width="11.421875" style="1" customWidth="1"/>
  </cols>
  <sheetData>
    <row r="1" ht="26.25">
      <c r="B1" s="2" t="s">
        <v>0</v>
      </c>
    </row>
    <row r="3" ht="10.5" customHeight="1" thickBot="1">
      <c r="B3" s="3"/>
    </row>
    <row r="4" spans="2:12" ht="15" customHeight="1">
      <c r="B4" s="89" t="s">
        <v>1</v>
      </c>
      <c r="C4" s="90"/>
      <c r="D4" s="90"/>
      <c r="E4" s="90"/>
      <c r="F4" s="91"/>
      <c r="H4" s="4"/>
      <c r="I4" s="5"/>
      <c r="J4" s="5"/>
      <c r="K4" s="5"/>
      <c r="L4" s="6"/>
    </row>
    <row r="5" spans="2:12" ht="12.75">
      <c r="B5" s="92"/>
      <c r="C5" s="93"/>
      <c r="D5" s="93"/>
      <c r="E5" s="93"/>
      <c r="F5" s="94"/>
      <c r="H5" s="7"/>
      <c r="I5" s="8" t="s">
        <v>2</v>
      </c>
      <c r="J5" s="9"/>
      <c r="K5" s="10" t="s">
        <v>3</v>
      </c>
      <c r="L5" s="11"/>
    </row>
    <row r="6" spans="2:12" ht="12.75">
      <c r="B6" s="92"/>
      <c r="C6" s="93"/>
      <c r="D6" s="93"/>
      <c r="E6" s="93"/>
      <c r="F6" s="94"/>
      <c r="H6" s="7"/>
      <c r="I6" s="12" t="s">
        <v>4</v>
      </c>
      <c r="J6" s="9"/>
      <c r="K6" s="10" t="s">
        <v>5</v>
      </c>
      <c r="L6" s="11"/>
    </row>
    <row r="7" spans="2:12" ht="12.75">
      <c r="B7" s="92"/>
      <c r="C7" s="93"/>
      <c r="D7" s="93"/>
      <c r="E7" s="93"/>
      <c r="F7" s="94"/>
      <c r="G7" s="13"/>
      <c r="H7" s="7"/>
      <c r="I7" s="12" t="s">
        <v>6</v>
      </c>
      <c r="J7" s="9"/>
      <c r="K7" s="10" t="s">
        <v>5</v>
      </c>
      <c r="L7" s="11"/>
    </row>
    <row r="8" spans="2:12" ht="12.75">
      <c r="B8" s="92"/>
      <c r="C8" s="93"/>
      <c r="D8" s="93"/>
      <c r="E8" s="93"/>
      <c r="F8" s="94"/>
      <c r="H8" s="7"/>
      <c r="I8" s="12" t="s">
        <v>41</v>
      </c>
      <c r="J8" s="9"/>
      <c r="K8" s="10" t="s">
        <v>7</v>
      </c>
      <c r="L8" s="11"/>
    </row>
    <row r="9" spans="2:12" ht="12.75">
      <c r="B9" s="92"/>
      <c r="C9" s="93"/>
      <c r="D9" s="93"/>
      <c r="E9" s="93"/>
      <c r="F9" s="94"/>
      <c r="H9" s="7"/>
      <c r="I9" s="12" t="s">
        <v>8</v>
      </c>
      <c r="J9" s="9"/>
      <c r="K9" s="10" t="s">
        <v>7</v>
      </c>
      <c r="L9" s="11"/>
    </row>
    <row r="10" spans="2:12" ht="13.5" thickBot="1">
      <c r="B10" s="95"/>
      <c r="C10" s="96"/>
      <c r="D10" s="96"/>
      <c r="E10" s="96"/>
      <c r="F10" s="97"/>
      <c r="H10" s="14"/>
      <c r="I10" s="15"/>
      <c r="J10" s="15"/>
      <c r="K10" s="15"/>
      <c r="L10" s="16"/>
    </row>
    <row r="12" spans="1:18" ht="18" customHeight="1" thickBot="1">
      <c r="A12" s="113" t="s">
        <v>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spans="1:18" ht="12.75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20" ht="13.5" thickBot="1">
      <c r="A14" s="17"/>
      <c r="B14" s="17"/>
      <c r="C14" s="18" t="s">
        <v>40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 t="s">
        <v>10</v>
      </c>
      <c r="O14" s="17"/>
      <c r="P14" s="17"/>
      <c r="Q14" s="17"/>
      <c r="R14" s="17"/>
      <c r="T14" s="1" t="s">
        <v>42</v>
      </c>
    </row>
    <row r="15" spans="1:20" ht="12.75">
      <c r="A15" s="17"/>
      <c r="B15" s="17"/>
      <c r="C15" s="4"/>
      <c r="D15" s="5"/>
      <c r="E15" s="5"/>
      <c r="F15" s="5"/>
      <c r="G15" s="6"/>
      <c r="H15" s="17"/>
      <c r="I15" s="17"/>
      <c r="J15" s="17"/>
      <c r="K15" s="17"/>
      <c r="L15" s="17"/>
      <c r="M15" s="17"/>
      <c r="N15" s="4"/>
      <c r="O15" s="5"/>
      <c r="P15" s="5"/>
      <c r="Q15" s="5"/>
      <c r="R15" s="6"/>
      <c r="T15" s="86">
        <f>IF((J7-J6)&gt;=2.8,J5*3.5,(J7-J6)*1.25*J5)</f>
        <v>0</v>
      </c>
    </row>
    <row r="16" spans="1:20" ht="12.75">
      <c r="A16" s="17"/>
      <c r="B16" s="17"/>
      <c r="C16" s="7"/>
      <c r="D16" s="8" t="s">
        <v>11</v>
      </c>
      <c r="E16" s="19">
        <f>IF(J7&gt;J6,T15,0)</f>
        <v>0</v>
      </c>
      <c r="F16" s="20" t="s">
        <v>12</v>
      </c>
      <c r="G16" s="11"/>
      <c r="H16" s="17"/>
      <c r="I16" s="115" t="s">
        <v>13</v>
      </c>
      <c r="J16" s="115"/>
      <c r="K16" s="115"/>
      <c r="L16" s="115"/>
      <c r="M16" s="17"/>
      <c r="N16" s="7"/>
      <c r="O16" s="8" t="s">
        <v>11</v>
      </c>
      <c r="P16" s="19">
        <f>IF(J7&lt;J6,0,T17)</f>
        <v>0</v>
      </c>
      <c r="Q16" s="20" t="s">
        <v>12</v>
      </c>
      <c r="R16" s="11"/>
      <c r="T16" s="87">
        <f>IF((J7-J6)&lt;2.8,0,(J7-J6-2.8)*J5)</f>
        <v>0</v>
      </c>
    </row>
    <row r="17" spans="1:20" ht="12.75">
      <c r="A17" s="17"/>
      <c r="B17" s="17"/>
      <c r="C17" s="7"/>
      <c r="D17" s="21" t="s">
        <v>14</v>
      </c>
      <c r="E17" s="8"/>
      <c r="F17" s="10"/>
      <c r="G17" s="11"/>
      <c r="H17" s="17"/>
      <c r="I17" s="115"/>
      <c r="J17" s="115"/>
      <c r="K17" s="115"/>
      <c r="L17" s="115"/>
      <c r="M17" s="17"/>
      <c r="N17" s="7"/>
      <c r="O17" s="21" t="s">
        <v>14</v>
      </c>
      <c r="P17" s="8"/>
      <c r="Q17" s="10"/>
      <c r="R17" s="11"/>
      <c r="T17" s="86">
        <f>(J7-J6)/2*1.25*J5</f>
        <v>0</v>
      </c>
    </row>
    <row r="18" spans="1:20" ht="12.75">
      <c r="A18" s="17"/>
      <c r="B18" s="17"/>
      <c r="C18" s="7"/>
      <c r="D18" s="8" t="s">
        <v>15</v>
      </c>
      <c r="E18" s="19">
        <f>IF(J7&lt;J6,0,T16)</f>
        <v>0</v>
      </c>
      <c r="F18" s="10" t="s">
        <v>16</v>
      </c>
      <c r="G18" s="11"/>
      <c r="H18" s="17"/>
      <c r="I18" s="17"/>
      <c r="J18" s="17"/>
      <c r="K18" s="17"/>
      <c r="L18" s="17"/>
      <c r="M18" s="17"/>
      <c r="N18" s="7"/>
      <c r="O18" s="8" t="s">
        <v>15</v>
      </c>
      <c r="P18" s="19">
        <f>IF(J7&lt;J6,0,T18)</f>
        <v>0</v>
      </c>
      <c r="Q18" s="10" t="s">
        <v>16</v>
      </c>
      <c r="R18" s="11"/>
      <c r="T18" s="87">
        <f>(J7-J6)/2*J5</f>
        <v>0</v>
      </c>
    </row>
    <row r="19" spans="1:20" ht="13.5" thickBot="1">
      <c r="A19" s="17"/>
      <c r="B19" s="17"/>
      <c r="C19" s="14"/>
      <c r="D19" s="15"/>
      <c r="E19" s="15"/>
      <c r="F19" s="15"/>
      <c r="G19" s="16"/>
      <c r="H19" s="17"/>
      <c r="I19" s="17"/>
      <c r="J19" s="17"/>
      <c r="K19" s="17"/>
      <c r="L19" s="17"/>
      <c r="M19" s="17"/>
      <c r="N19" s="14"/>
      <c r="O19" s="15"/>
      <c r="P19" s="15"/>
      <c r="Q19" s="15"/>
      <c r="R19" s="16"/>
      <c r="T19" s="87" t="e">
        <f>T20-J5</f>
        <v>#DIV/0!</v>
      </c>
    </row>
    <row r="20" spans="1:20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T20" s="87" t="e">
        <f>J5*J6/J7</f>
        <v>#DIV/0!</v>
      </c>
    </row>
    <row r="21" spans="1:20" ht="13.5" thickBo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T21" s="88"/>
    </row>
    <row r="22" spans="1:20" ht="19.5" customHeight="1" thickBot="1">
      <c r="A22" s="114" t="s">
        <v>17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22"/>
      <c r="T22" s="22"/>
    </row>
    <row r="23" spans="1:18" ht="13.5" thickBo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2" customHeight="1">
      <c r="A24" s="23"/>
      <c r="B24" s="25"/>
      <c r="C24" s="25"/>
      <c r="D24" s="25"/>
      <c r="E24" s="25"/>
      <c r="F24" s="25"/>
      <c r="G24" s="24"/>
      <c r="H24" s="26"/>
      <c r="I24" s="27"/>
      <c r="J24" s="27"/>
      <c r="K24" s="27"/>
      <c r="L24" s="28"/>
      <c r="M24" s="24"/>
      <c r="N24" s="24"/>
      <c r="O24" s="24"/>
      <c r="P24" s="24"/>
      <c r="Q24" s="24"/>
      <c r="R24" s="24"/>
    </row>
    <row r="25" spans="1:18" ht="24.75" customHeight="1">
      <c r="A25" s="23"/>
      <c r="B25" s="25"/>
      <c r="C25" s="98" t="s">
        <v>18</v>
      </c>
      <c r="D25" s="99"/>
      <c r="E25" s="25"/>
      <c r="F25" s="25"/>
      <c r="G25" s="24"/>
      <c r="H25" s="23"/>
      <c r="I25" s="29" t="s">
        <v>19</v>
      </c>
      <c r="J25" s="30" t="e">
        <f>IF(J7&gt;J6,0,T19)</f>
        <v>#DIV/0!</v>
      </c>
      <c r="K25" s="31" t="s">
        <v>3</v>
      </c>
      <c r="L25" s="32"/>
      <c r="M25" s="24"/>
      <c r="N25" s="24"/>
      <c r="O25" s="33"/>
      <c r="P25" s="33"/>
      <c r="Q25" s="24"/>
      <c r="R25" s="24"/>
    </row>
    <row r="26" spans="1:18" ht="12.75">
      <c r="A26" s="23"/>
      <c r="B26" s="25"/>
      <c r="C26" s="100"/>
      <c r="D26" s="101"/>
      <c r="E26" s="25"/>
      <c r="F26" s="25"/>
      <c r="G26" s="24"/>
      <c r="H26" s="23"/>
      <c r="I26" s="24"/>
      <c r="J26" s="34"/>
      <c r="K26" s="31"/>
      <c r="L26" s="32"/>
      <c r="M26" s="24"/>
      <c r="N26" s="24"/>
      <c r="O26" s="24"/>
      <c r="P26" s="24"/>
      <c r="Q26" s="24"/>
      <c r="R26" s="24"/>
    </row>
    <row r="27" spans="1:18" ht="25.5">
      <c r="A27" s="23"/>
      <c r="B27" s="25"/>
      <c r="C27" s="102"/>
      <c r="D27" s="103"/>
      <c r="E27" s="25"/>
      <c r="F27" s="25"/>
      <c r="G27" s="24"/>
      <c r="H27" s="23"/>
      <c r="I27" s="29" t="s">
        <v>20</v>
      </c>
      <c r="J27" s="30" t="e">
        <f>IF(J7&gt;J6,0,T20)</f>
        <v>#DIV/0!</v>
      </c>
      <c r="K27" s="31" t="s">
        <v>3</v>
      </c>
      <c r="L27" s="32"/>
      <c r="M27" s="24"/>
      <c r="N27" s="24"/>
      <c r="O27" s="29"/>
      <c r="P27" s="29"/>
      <c r="Q27" s="24"/>
      <c r="R27" s="24"/>
    </row>
    <row r="28" spans="1:18" ht="13.5" thickBot="1">
      <c r="A28" s="23"/>
      <c r="B28" s="25"/>
      <c r="C28" s="25"/>
      <c r="D28" s="25"/>
      <c r="E28" s="25"/>
      <c r="F28" s="25"/>
      <c r="G28" s="24"/>
      <c r="H28" s="35"/>
      <c r="I28" s="36"/>
      <c r="J28" s="36"/>
      <c r="K28" s="36"/>
      <c r="L28" s="37"/>
      <c r="M28" s="24"/>
      <c r="N28" s="24"/>
      <c r="O28" s="24"/>
      <c r="P28" s="24"/>
      <c r="Q28" s="24"/>
      <c r="R28" s="24"/>
    </row>
    <row r="29" spans="1:18" ht="12.7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2.7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21" customHeight="1" thickBot="1">
      <c r="A31" s="116" t="s">
        <v>21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</row>
    <row r="32" spans="1:18" ht="12.75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 ht="13.5" thickBo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2.75">
      <c r="A34" s="39"/>
      <c r="B34" s="39"/>
      <c r="C34" s="104" t="s">
        <v>22</v>
      </c>
      <c r="D34" s="105"/>
      <c r="E34" s="105"/>
      <c r="F34" s="106"/>
      <c r="G34" s="39"/>
      <c r="H34" s="40"/>
      <c r="I34" s="41"/>
      <c r="J34" s="41"/>
      <c r="K34" s="41"/>
      <c r="L34" s="42"/>
      <c r="M34" s="39"/>
      <c r="N34" s="39"/>
      <c r="O34" s="39"/>
      <c r="P34" s="39"/>
      <c r="Q34" s="39"/>
      <c r="R34" s="39"/>
    </row>
    <row r="35" spans="1:18" ht="12.75" customHeight="1">
      <c r="A35" s="39"/>
      <c r="B35" s="39"/>
      <c r="C35" s="107"/>
      <c r="D35" s="108"/>
      <c r="E35" s="108"/>
      <c r="F35" s="109"/>
      <c r="G35" s="39"/>
      <c r="H35" s="38"/>
      <c r="I35" s="43" t="s">
        <v>23</v>
      </c>
      <c r="J35" s="39"/>
      <c r="K35" s="39"/>
      <c r="L35" s="44"/>
      <c r="M35" s="39"/>
      <c r="N35" s="39"/>
      <c r="O35" s="39"/>
      <c r="P35" s="39"/>
      <c r="Q35" s="39"/>
      <c r="R35" s="39"/>
    </row>
    <row r="36" spans="1:18" ht="12.75">
      <c r="A36" s="39"/>
      <c r="B36" s="39"/>
      <c r="C36" s="107"/>
      <c r="D36" s="108"/>
      <c r="E36" s="108"/>
      <c r="F36" s="109"/>
      <c r="G36" s="39"/>
      <c r="H36" s="38"/>
      <c r="I36" s="45" t="s">
        <v>24</v>
      </c>
      <c r="J36" s="19">
        <f>D36/2+IF((J9-J8)&gt;=2,20*J5,10*J5)</f>
        <v>0</v>
      </c>
      <c r="K36" s="39" t="s">
        <v>16</v>
      </c>
      <c r="L36" s="44"/>
      <c r="M36" s="39"/>
      <c r="N36" s="39"/>
      <c r="O36" s="39"/>
      <c r="P36" s="39"/>
      <c r="Q36" s="39"/>
      <c r="R36" s="39"/>
    </row>
    <row r="37" spans="1:18" ht="12.75">
      <c r="A37" s="39"/>
      <c r="B37" s="39"/>
      <c r="C37" s="107"/>
      <c r="D37" s="108"/>
      <c r="E37" s="108"/>
      <c r="F37" s="109"/>
      <c r="G37" s="39"/>
      <c r="H37" s="38"/>
      <c r="I37" s="43" t="s">
        <v>25</v>
      </c>
      <c r="J37" s="39"/>
      <c r="K37" s="39"/>
      <c r="L37" s="44"/>
      <c r="M37" s="39"/>
      <c r="N37" s="39"/>
      <c r="O37" s="39"/>
      <c r="P37" s="39"/>
      <c r="Q37" s="39"/>
      <c r="R37" s="39"/>
    </row>
    <row r="38" spans="1:18" ht="12.75">
      <c r="A38" s="39"/>
      <c r="B38" s="39"/>
      <c r="C38" s="107"/>
      <c r="D38" s="108"/>
      <c r="E38" s="108"/>
      <c r="F38" s="109"/>
      <c r="G38" s="39"/>
      <c r="H38" s="38"/>
      <c r="I38" s="46" t="s">
        <v>26</v>
      </c>
      <c r="J38" s="19">
        <f>D38/2+IF((J9-J8)&gt;=2,26*J5,13*J5)</f>
        <v>0</v>
      </c>
      <c r="K38" s="39" t="s">
        <v>16</v>
      </c>
      <c r="L38" s="44"/>
      <c r="M38" s="39"/>
      <c r="N38" s="39"/>
      <c r="O38" s="39"/>
      <c r="P38" s="39"/>
      <c r="Q38" s="39"/>
      <c r="R38" s="39"/>
    </row>
    <row r="39" spans="1:18" ht="13.5" thickBot="1">
      <c r="A39" s="39"/>
      <c r="B39" s="39"/>
      <c r="C39" s="110"/>
      <c r="D39" s="111"/>
      <c r="E39" s="111"/>
      <c r="F39" s="112"/>
      <c r="G39" s="39"/>
      <c r="H39" s="47"/>
      <c r="I39" s="48"/>
      <c r="J39" s="48"/>
      <c r="K39" s="48"/>
      <c r="L39" s="49"/>
      <c r="M39" s="39"/>
      <c r="N39" s="39"/>
      <c r="O39" s="39"/>
      <c r="P39" s="39"/>
      <c r="Q39" s="39"/>
      <c r="R39" s="39"/>
    </row>
    <row r="40" spans="1:18" ht="13.5" thickBot="1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</sheetData>
  <sheetProtection/>
  <mergeCells count="7">
    <mergeCell ref="B4:F10"/>
    <mergeCell ref="C25:D27"/>
    <mergeCell ref="C34:F39"/>
    <mergeCell ref="A12:R12"/>
    <mergeCell ref="A22:R22"/>
    <mergeCell ref="I16:L17"/>
    <mergeCell ref="A31:R3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B25" sqref="B25"/>
    </sheetView>
  </sheetViews>
  <sheetFormatPr defaultColWidth="11.421875" defaultRowHeight="15" customHeight="1"/>
  <cols>
    <col min="1" max="1" width="37.00390625" style="53" customWidth="1"/>
    <col min="2" max="2" width="11.00390625" style="50" customWidth="1"/>
    <col min="3" max="3" width="13.421875" style="50" customWidth="1"/>
    <col min="4" max="16384" width="30.7109375" style="50" customWidth="1"/>
  </cols>
  <sheetData>
    <row r="1" ht="15" customHeight="1">
      <c r="B1" s="51"/>
    </row>
    <row r="2" spans="1:3" ht="15" customHeight="1">
      <c r="A2" s="119" t="s">
        <v>32</v>
      </c>
      <c r="B2" s="119"/>
      <c r="C2" s="119"/>
    </row>
    <row r="3" spans="1:3" ht="69" customHeight="1">
      <c r="A3" s="118" t="s">
        <v>43</v>
      </c>
      <c r="B3" s="118"/>
      <c r="C3" s="118"/>
    </row>
    <row r="4" spans="1:6" ht="14.25" customHeight="1" thickBot="1">
      <c r="A4" s="66"/>
      <c r="B4" s="66"/>
      <c r="C4" s="66"/>
      <c r="D4" s="61"/>
      <c r="E4" s="61"/>
      <c r="F4" s="61"/>
    </row>
    <row r="5" spans="1:10" ht="15" customHeight="1">
      <c r="A5" s="69"/>
      <c r="B5" s="70"/>
      <c r="C5" s="6"/>
      <c r="D5" s="61"/>
      <c r="E5" s="61"/>
      <c r="F5" s="61"/>
      <c r="I5" s="54"/>
      <c r="J5" s="53"/>
    </row>
    <row r="6" spans="1:10" ht="15" customHeight="1">
      <c r="A6" s="71" t="s">
        <v>27</v>
      </c>
      <c r="B6" s="67"/>
      <c r="C6" s="72" t="s">
        <v>3</v>
      </c>
      <c r="D6" s="61"/>
      <c r="E6" s="61"/>
      <c r="F6" s="61"/>
      <c r="I6" s="54"/>
      <c r="J6" s="53"/>
    </row>
    <row r="7" spans="1:10" ht="15" customHeight="1">
      <c r="A7" s="71"/>
      <c r="B7" s="73"/>
      <c r="C7" s="72"/>
      <c r="D7" s="61"/>
      <c r="E7" s="61"/>
      <c r="F7" s="61"/>
      <c r="I7" s="54"/>
      <c r="J7" s="53"/>
    </row>
    <row r="8" spans="1:10" ht="15" customHeight="1">
      <c r="A8" s="71" t="s">
        <v>28</v>
      </c>
      <c r="B8" s="67"/>
      <c r="C8" s="72" t="s">
        <v>3</v>
      </c>
      <c r="D8" s="61"/>
      <c r="E8" s="61"/>
      <c r="F8" s="61"/>
      <c r="I8" s="54"/>
      <c r="J8" s="53"/>
    </row>
    <row r="9" spans="1:6" ht="15" customHeight="1">
      <c r="A9" s="74"/>
      <c r="B9" s="75"/>
      <c r="C9" s="76"/>
      <c r="D9" s="61"/>
      <c r="E9" s="61"/>
      <c r="F9" s="61"/>
    </row>
    <row r="10" spans="1:3" ht="15" customHeight="1">
      <c r="A10" s="71"/>
      <c r="B10" s="10"/>
      <c r="C10" s="11"/>
    </row>
    <row r="11" spans="1:18" ht="15" customHeight="1">
      <c r="A11" s="71" t="s">
        <v>29</v>
      </c>
      <c r="B11" s="67"/>
      <c r="C11" s="72" t="s">
        <v>31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1:14" ht="15" customHeight="1">
      <c r="A12" s="71"/>
      <c r="B12" s="10"/>
      <c r="C12" s="11"/>
      <c r="N12" s="52"/>
    </row>
    <row r="13" spans="1:20" ht="15" customHeight="1">
      <c r="A13" s="71" t="s">
        <v>30</v>
      </c>
      <c r="B13" s="19" t="e">
        <f>B8*B11/B6</f>
        <v>#DIV/0!</v>
      </c>
      <c r="C13" s="72" t="s">
        <v>31</v>
      </c>
      <c r="T13" s="55"/>
    </row>
    <row r="14" spans="1:20" ht="15" customHeight="1" thickBot="1">
      <c r="A14" s="77"/>
      <c r="B14" s="15"/>
      <c r="C14" s="78"/>
      <c r="D14" s="56"/>
      <c r="E14" s="53"/>
      <c r="I14" s="63"/>
      <c r="J14" s="63"/>
      <c r="K14" s="63"/>
      <c r="L14" s="63"/>
      <c r="O14" s="56"/>
      <c r="P14" s="53"/>
      <c r="T14" s="55"/>
    </row>
    <row r="15" spans="4:15" ht="15" customHeight="1">
      <c r="D15" s="53"/>
      <c r="O15" s="53"/>
    </row>
    <row r="17" spans="1:3" ht="15" customHeight="1">
      <c r="A17" s="119" t="s">
        <v>33</v>
      </c>
      <c r="B17" s="119"/>
      <c r="C17" s="119"/>
    </row>
    <row r="18" spans="1:3" ht="106.5" customHeight="1">
      <c r="A18" s="118" t="s">
        <v>39</v>
      </c>
      <c r="B18" s="118"/>
      <c r="C18" s="118"/>
    </row>
    <row r="19" spans="1:18" ht="15" customHeight="1" thickBot="1">
      <c r="A19" s="65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1:3" ht="15" customHeight="1">
      <c r="A20" s="69"/>
      <c r="B20" s="5"/>
      <c r="C20" s="6"/>
    </row>
    <row r="21" spans="1:3" ht="15" customHeight="1">
      <c r="A21" s="71" t="s">
        <v>27</v>
      </c>
      <c r="B21" s="83"/>
      <c r="C21" s="72" t="s">
        <v>3</v>
      </c>
    </row>
    <row r="22" spans="1:16" ht="15" customHeight="1">
      <c r="A22" s="71"/>
      <c r="B22" s="84"/>
      <c r="C22" s="72"/>
      <c r="D22" s="61"/>
      <c r="I22" s="57"/>
      <c r="J22" s="58"/>
      <c r="K22" s="59"/>
      <c r="O22" s="53"/>
      <c r="P22" s="53"/>
    </row>
    <row r="23" spans="1:11" ht="15" customHeight="1">
      <c r="A23" s="71" t="s">
        <v>34</v>
      </c>
      <c r="B23" s="83"/>
      <c r="C23" s="72" t="s">
        <v>31</v>
      </c>
      <c r="D23" s="61"/>
      <c r="J23" s="58"/>
      <c r="K23" s="59"/>
    </row>
    <row r="24" spans="1:16" ht="15" customHeight="1">
      <c r="A24" s="71"/>
      <c r="B24" s="10"/>
      <c r="C24" s="72"/>
      <c r="D24" s="61"/>
      <c r="I24" s="57"/>
      <c r="J24" s="58"/>
      <c r="K24" s="59"/>
      <c r="O24" s="57"/>
      <c r="P24" s="57"/>
    </row>
    <row r="25" spans="1:3" ht="15" customHeight="1">
      <c r="A25" s="71" t="s">
        <v>35</v>
      </c>
      <c r="B25" s="68"/>
      <c r="C25" s="72" t="s">
        <v>31</v>
      </c>
    </row>
    <row r="26" spans="1:3" ht="15" customHeight="1">
      <c r="A26" s="74"/>
      <c r="B26" s="79"/>
      <c r="C26" s="80"/>
    </row>
    <row r="27" spans="1:3" ht="15" customHeight="1">
      <c r="A27" s="71"/>
      <c r="B27" s="10"/>
      <c r="C27" s="11"/>
    </row>
    <row r="28" spans="1:18" ht="15" customHeight="1">
      <c r="A28" s="81" t="s">
        <v>37</v>
      </c>
      <c r="B28" s="85"/>
      <c r="C28" s="72" t="s">
        <v>31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1:3" ht="15" customHeight="1">
      <c r="A29" s="71"/>
      <c r="B29" s="10"/>
      <c r="C29" s="11"/>
    </row>
    <row r="30" spans="1:3" ht="15" customHeight="1">
      <c r="A30" s="71" t="s">
        <v>38</v>
      </c>
      <c r="B30" s="19" t="e">
        <f>B28*B25/B23</f>
        <v>#DIV/0!</v>
      </c>
      <c r="C30" s="72" t="s">
        <v>31</v>
      </c>
    </row>
    <row r="31" spans="1:6" ht="15" customHeight="1">
      <c r="A31" s="71"/>
      <c r="B31" s="10"/>
      <c r="C31" s="72"/>
      <c r="D31" s="61"/>
      <c r="E31" s="61"/>
      <c r="F31" s="61"/>
    </row>
    <row r="32" spans="1:9" ht="15" customHeight="1">
      <c r="A32" s="71" t="s">
        <v>36</v>
      </c>
      <c r="B32" s="19" t="e">
        <f>B21*B25/B23</f>
        <v>#DIV/0!</v>
      </c>
      <c r="C32" s="72" t="s">
        <v>3</v>
      </c>
      <c r="D32" s="61"/>
      <c r="E32" s="61"/>
      <c r="F32" s="61"/>
      <c r="I32" s="60"/>
    </row>
    <row r="33" spans="1:9" ht="15" customHeight="1" thickBot="1">
      <c r="A33" s="77"/>
      <c r="B33" s="15"/>
      <c r="C33" s="82"/>
      <c r="D33" s="61"/>
      <c r="E33" s="61"/>
      <c r="F33" s="61"/>
      <c r="I33" s="54"/>
    </row>
    <row r="34" spans="3:9" ht="15" customHeight="1">
      <c r="C34" s="61"/>
      <c r="D34" s="61"/>
      <c r="E34" s="61"/>
      <c r="F34" s="61"/>
      <c r="I34" s="60"/>
    </row>
    <row r="35" spans="3:9" ht="15" customHeight="1">
      <c r="C35" s="61"/>
      <c r="D35" s="61"/>
      <c r="E35" s="61"/>
      <c r="F35" s="61"/>
      <c r="I35" s="53"/>
    </row>
    <row r="36" spans="3:6" ht="15" customHeight="1">
      <c r="C36" s="61"/>
      <c r="D36" s="61"/>
      <c r="E36" s="61"/>
      <c r="F36" s="61"/>
    </row>
  </sheetData>
  <sheetProtection/>
  <mergeCells count="4">
    <mergeCell ref="A3:C3"/>
    <mergeCell ref="A2:C2"/>
    <mergeCell ref="A17:C17"/>
    <mergeCell ref="A18:C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 Mail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torsten.lueth</dc:creator>
  <cp:keywords/>
  <dc:description/>
  <cp:lastModifiedBy>torsten.lueth</cp:lastModifiedBy>
  <dcterms:created xsi:type="dcterms:W3CDTF">2009-10-26T20:29:53Z</dcterms:created>
  <dcterms:modified xsi:type="dcterms:W3CDTF">2009-10-29T23:04:07Z</dcterms:modified>
  <cp:category/>
  <cp:version/>
  <cp:contentType/>
  <cp:contentStatus/>
</cp:coreProperties>
</file>